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Berechnung Abschlussnote" sheetId="1" r:id="rId1"/>
    <sheet name="Tabelle1" sheetId="2" r:id="rId2"/>
  </sheets>
  <calcPr calcId="14562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9" i="1"/>
  <c r="H7" i="1"/>
  <c r="H8" i="1"/>
  <c r="H6" i="1"/>
  <c r="C23" i="2"/>
  <c r="H22" i="2"/>
  <c r="H23" i="2"/>
  <c r="C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C22" i="1"/>
  <c r="C23" i="1"/>
  <c r="H22" i="1"/>
  <c r="H23" i="1" s="1"/>
</calcChain>
</file>

<file path=xl/sharedStrings.xml><?xml version="1.0" encoding="utf-8"?>
<sst xmlns="http://schemas.openxmlformats.org/spreadsheetml/2006/main" count="115" uniqueCount="50">
  <si>
    <t xml:space="preserve">Deutsch </t>
  </si>
  <si>
    <t>Mathematik</t>
  </si>
  <si>
    <t>Schriftl. Prüfungsnote</t>
  </si>
  <si>
    <t>Mündl. Prüfungsnote</t>
  </si>
  <si>
    <t>Physik</t>
  </si>
  <si>
    <t>Chemie</t>
  </si>
  <si>
    <t>Biologie</t>
  </si>
  <si>
    <t xml:space="preserve">Sozialkunde </t>
  </si>
  <si>
    <t>Musik</t>
  </si>
  <si>
    <t>Sport</t>
  </si>
  <si>
    <t>-</t>
  </si>
  <si>
    <t>Jahresarbeit</t>
  </si>
  <si>
    <t>Rechtsgrundlage</t>
  </si>
  <si>
    <t>Gesamtnote:</t>
  </si>
  <si>
    <t>Kunst &amp; Gestaltung</t>
  </si>
  <si>
    <t>Fach</t>
  </si>
  <si>
    <t>Geschichte</t>
  </si>
  <si>
    <t>1. Fremdsprache</t>
  </si>
  <si>
    <t>Freiwillige mündl. Prüfung</t>
  </si>
  <si>
    <t>Endnote</t>
  </si>
  <si>
    <t>§11 Abs. 2 und 4</t>
  </si>
  <si>
    <t>§11 Abs.1 und 3</t>
  </si>
  <si>
    <t>§12 Abs. 1</t>
  </si>
  <si>
    <t>I</t>
  </si>
  <si>
    <t>II</t>
  </si>
  <si>
    <t>IV</t>
  </si>
  <si>
    <t>V</t>
  </si>
  <si>
    <t>Philosophie oder Religion</t>
  </si>
  <si>
    <t>Jahresnoten</t>
  </si>
  <si>
    <t>Prädikat:</t>
  </si>
  <si>
    <t>sehr gut</t>
  </si>
  <si>
    <t>gut</t>
  </si>
  <si>
    <t>sehr gut – mit Auszeichnung</t>
  </si>
  <si>
    <t>befriedigend</t>
  </si>
  <si>
    <t>bestanden</t>
  </si>
  <si>
    <t/>
  </si>
  <si>
    <t>Wahlpflicht oder  2. Fremdsprache</t>
  </si>
  <si>
    <t>Fehler</t>
  </si>
  <si>
    <t>III</t>
  </si>
  <si>
    <t>Geografie</t>
  </si>
  <si>
    <t>AWT</t>
  </si>
  <si>
    <t>Informatik und Medienbildung</t>
  </si>
  <si>
    <t>§17 Abs. 2</t>
  </si>
  <si>
    <t>§17 Abs. 1</t>
  </si>
  <si>
    <t>§10 Abs. 3 und 5</t>
  </si>
  <si>
    <t>§10 Abs.1,2 und 4</t>
  </si>
  <si>
    <t>Bezug: MittReifPVO M-V vom 24.Juli 2020</t>
  </si>
  <si>
    <t xml:space="preserve">Name: </t>
  </si>
  <si>
    <r>
      <rPr>
        <b/>
        <sz val="11"/>
        <color indexed="8"/>
        <rFont val="Calibri"/>
        <family val="2"/>
      </rPr>
      <t>Klasse:</t>
    </r>
    <r>
      <rPr>
        <sz val="11"/>
        <color theme="1"/>
        <rFont val="Calibri"/>
        <family val="2"/>
        <scheme val="minor"/>
      </rPr>
      <t xml:space="preserve"> </t>
    </r>
  </si>
  <si>
    <t>Berechnung der Abschlussnote Mittlere Reife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</si>
</sst>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Fill="1" applyBorder="1"/>
    <xf numFmtId="0" fontId="5" fillId="2" borderId="2" xfId="0" applyFont="1" applyFill="1" applyBorder="1" applyAlignment="1">
      <alignment wrapText="1"/>
    </xf>
    <xf numFmtId="0" fontId="0" fillId="3" borderId="0" xfId="0" quotePrefix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4" fillId="3" borderId="3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quotePrefix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0" fillId="0" borderId="4" xfId="0" quotePrefix="1" applyBorder="1" applyAlignment="1" applyProtection="1">
      <alignment horizontal="center"/>
      <protection locked="0"/>
    </xf>
    <xf numFmtId="0" fontId="0" fillId="3" borderId="4" xfId="0" quotePrefix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6" xfId="0" applyFill="1" applyBorder="1" applyAlignment="1">
      <alignment horizontal="right"/>
    </xf>
    <xf numFmtId="0" fontId="4" fillId="3" borderId="2" xfId="0" applyFont="1" applyFill="1" applyBorder="1"/>
    <xf numFmtId="0" fontId="6" fillId="2" borderId="6" xfId="0" applyFont="1" applyFill="1" applyBorder="1" applyAlignment="1">
      <alignment horizontal="right" wrapText="1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quotePrefix="1" applyFill="1" applyBorder="1" applyAlignment="1">
      <alignment horizontal="center"/>
    </xf>
    <xf numFmtId="0" fontId="0" fillId="0" borderId="4" xfId="0" quotePrefix="1" applyFill="1" applyBorder="1" applyAlignment="1" applyProtection="1">
      <alignment horizontal="center"/>
      <protection locked="0"/>
    </xf>
    <xf numFmtId="0" fontId="0" fillId="0" borderId="0" xfId="0" quotePrefix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>
      <alignment horizontal="left"/>
    </xf>
    <xf numFmtId="164" fontId="2" fillId="3" borderId="7" xfId="0" applyNumberFormat="1" applyFont="1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0" fillId="3" borderId="5" xfId="0" quotePrefix="1" applyFill="1" applyBorder="1" applyAlignment="1" applyProtection="1">
      <alignment horizontal="center"/>
      <protection locked="0"/>
    </xf>
    <xf numFmtId="0" fontId="0" fillId="3" borderId="8" xfId="0" quotePrefix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quotePrefix="1" applyProtection="1">
      <protection hidden="1"/>
    </xf>
    <xf numFmtId="0" fontId="0" fillId="3" borderId="6" xfId="0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7" fillId="0" borderId="0" xfId="0" applyFont="1"/>
    <xf numFmtId="0" fontId="0" fillId="3" borderId="4" xfId="0" quotePrefix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3" fillId="0" borderId="0" xfId="0" applyFont="1" applyAlignment="1"/>
    <xf numFmtId="0" fontId="0" fillId="3" borderId="4" xfId="0" quotePrefix="1" applyFill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wrapText="1"/>
    </xf>
    <xf numFmtId="0" fontId="0" fillId="5" borderId="3" xfId="0" applyFill="1" applyBorder="1" applyAlignment="1" applyProtection="1">
      <alignment horizontal="center" wrapText="1"/>
    </xf>
    <xf numFmtId="164" fontId="0" fillId="3" borderId="4" xfId="0" quotePrefix="1" applyNumberFormat="1" applyFill="1" applyBorder="1" applyAlignment="1" applyProtection="1">
      <alignment horizontal="center"/>
      <protection locked="0"/>
    </xf>
    <xf numFmtId="0" fontId="0" fillId="0" borderId="12" xfId="0" quotePrefix="1" applyBorder="1" applyAlignment="1" applyProtection="1">
      <alignment horizontal="center"/>
      <protection locked="0"/>
    </xf>
    <xf numFmtId="0" fontId="0" fillId="3" borderId="1" xfId="0" quotePrefix="1" applyFill="1" applyBorder="1" applyAlignment="1" applyProtection="1">
      <alignment horizontal="center"/>
      <protection locked="0"/>
    </xf>
    <xf numFmtId="0" fontId="0" fillId="4" borderId="1" xfId="0" quotePrefix="1" applyFill="1" applyBorder="1" applyAlignment="1" applyProtection="1">
      <alignment horizontal="center"/>
      <protection locked="0"/>
    </xf>
    <xf numFmtId="0" fontId="0" fillId="5" borderId="1" xfId="0" quotePrefix="1" applyFill="1" applyBorder="1" applyAlignment="1" applyProtection="1">
      <alignment horizontal="center"/>
      <protection locked="0"/>
    </xf>
    <xf numFmtId="0" fontId="0" fillId="5" borderId="3" xfId="0" quotePrefix="1" applyFill="1" applyBorder="1" applyAlignment="1" applyProtection="1">
      <alignment horizontal="center"/>
      <protection locked="0"/>
    </xf>
    <xf numFmtId="0" fontId="0" fillId="4" borderId="3" xfId="0" quotePrefix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3" borderId="4" xfId="0" quotePrefix="1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0" fontId="0" fillId="3" borderId="8" xfId="0" quotePrefix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>
      <selection activeCell="E2" sqref="E2"/>
    </sheetView>
  </sheetViews>
  <sheetFormatPr baseColWidth="10" defaultColWidth="0" defaultRowHeight="15" zeroHeight="1" x14ac:dyDescent="0.25"/>
  <cols>
    <col min="1" max="1" width="9.140625" customWidth="1"/>
    <col min="2" max="2" width="32" customWidth="1"/>
    <col min="3" max="3" width="21" customWidth="1"/>
    <col min="4" max="4" width="15.140625" customWidth="1"/>
    <col min="5" max="5" width="15.85546875" customWidth="1"/>
    <col min="6" max="6" width="16.5703125" customWidth="1"/>
    <col min="7" max="7" width="16" customWidth="1"/>
    <col min="8" max="8" width="20.5703125" customWidth="1"/>
    <col min="9" max="9" width="12.5703125" customWidth="1"/>
    <col min="10" max="10" width="13.140625" style="40" customWidth="1"/>
    <col min="11" max="11" width="13.140625" style="41" hidden="1" customWidth="1"/>
    <col min="12" max="12" width="26" style="41" hidden="1" customWidth="1"/>
    <col min="13" max="13" width="26" hidden="1" customWidth="1"/>
    <col min="14" max="16384" width="9.140625" hidden="1"/>
  </cols>
  <sheetData>
    <row r="1" spans="2:12" ht="15.75" x14ac:dyDescent="0.25">
      <c r="B1" s="70" t="s">
        <v>49</v>
      </c>
      <c r="C1" s="69"/>
      <c r="D1" s="71" t="s">
        <v>47</v>
      </c>
      <c r="E1" s="72"/>
      <c r="F1" s="72"/>
      <c r="G1" s="69" t="s">
        <v>48</v>
      </c>
    </row>
    <row r="2" spans="2:12" x14ac:dyDescent="0.25">
      <c r="B2" s="34" t="s">
        <v>46</v>
      </c>
      <c r="D2" s="49"/>
    </row>
    <row r="3" spans="2:12" x14ac:dyDescent="0.25">
      <c r="B3" s="34"/>
    </row>
    <row r="4" spans="2:12" s="1" customFormat="1" ht="33" customHeight="1" x14ac:dyDescent="0.25">
      <c r="B4" s="15" t="s">
        <v>15</v>
      </c>
      <c r="C4" s="15" t="s">
        <v>28</v>
      </c>
      <c r="D4" s="15" t="s">
        <v>2</v>
      </c>
      <c r="E4" s="15" t="s">
        <v>11</v>
      </c>
      <c r="F4" s="37" t="s">
        <v>3</v>
      </c>
      <c r="G4" s="15" t="s">
        <v>18</v>
      </c>
      <c r="H4" s="18" t="s">
        <v>19</v>
      </c>
      <c r="I4" s="47" t="s">
        <v>12</v>
      </c>
      <c r="J4" s="40"/>
      <c r="K4" s="41"/>
      <c r="L4" s="42"/>
    </row>
    <row r="5" spans="2:12" s="1" customFormat="1" ht="15.75" customHeight="1" x14ac:dyDescent="0.25">
      <c r="B5" s="24"/>
      <c r="C5" s="15" t="s">
        <v>23</v>
      </c>
      <c r="D5" s="15" t="s">
        <v>24</v>
      </c>
      <c r="E5" s="79" t="s">
        <v>38</v>
      </c>
      <c r="F5" s="80"/>
      <c r="G5" s="15" t="s">
        <v>25</v>
      </c>
      <c r="H5" s="18" t="s">
        <v>26</v>
      </c>
      <c r="I5" s="5"/>
      <c r="J5" s="40"/>
      <c r="K5" s="41"/>
      <c r="L5" s="42"/>
    </row>
    <row r="6" spans="2:12" x14ac:dyDescent="0.25">
      <c r="B6" s="25" t="s">
        <v>0</v>
      </c>
      <c r="C6" s="9"/>
      <c r="D6" s="9"/>
      <c r="E6" s="73" t="s">
        <v>10</v>
      </c>
      <c r="F6" s="74"/>
      <c r="G6" s="9"/>
      <c r="H6" s="19" t="str">
        <f>IF(D6="","",ROUND(IF(G6&lt;&gt;"",C6*0.6+D6*0.2+G6*0.2,C6*0.6+D6*0.4),0))</f>
        <v/>
      </c>
      <c r="I6" s="7" t="s">
        <v>44</v>
      </c>
    </row>
    <row r="7" spans="2:12" x14ac:dyDescent="0.25">
      <c r="B7" s="26" t="s">
        <v>17</v>
      </c>
      <c r="C7" s="10"/>
      <c r="D7" s="67"/>
      <c r="E7" s="75" t="s">
        <v>10</v>
      </c>
      <c r="F7" s="76"/>
      <c r="G7" s="67"/>
      <c r="H7" s="57" t="str">
        <f>IF(D7="","",ROUND(IF(G7&lt;&gt;"",C7*0.6+D7*0.2+G7*0.2,C7*0.6+D7*0.4),0))</f>
        <v/>
      </c>
      <c r="I7" s="4" t="s">
        <v>44</v>
      </c>
    </row>
    <row r="8" spans="2:12" x14ac:dyDescent="0.25">
      <c r="B8" s="27" t="s">
        <v>1</v>
      </c>
      <c r="C8" s="11"/>
      <c r="D8" s="68"/>
      <c r="E8" s="77" t="s">
        <v>10</v>
      </c>
      <c r="F8" s="78"/>
      <c r="G8" s="68"/>
      <c r="H8" s="21" t="str">
        <f>IF(D8="","",ROUND(IF(G8&lt;&gt;"",C8*0.6+D8*0.2+G8*0.2,C8*0.6+D8*0.4),0))</f>
        <v/>
      </c>
      <c r="I8" s="8" t="s">
        <v>44</v>
      </c>
    </row>
    <row r="9" spans="2:12" x14ac:dyDescent="0.25">
      <c r="B9" s="26" t="s">
        <v>16</v>
      </c>
      <c r="C9" s="12"/>
      <c r="D9" s="13"/>
      <c r="E9" s="16"/>
      <c r="F9" s="61"/>
      <c r="G9" s="67"/>
      <c r="H9" s="48" t="str">
        <f>IF(C9="","",IF(G9="",IF(AND(F9="",E9=""),ROUND(C9,0),IF(E9&lt;&gt;"",ROUND(C9*0.5+E9*0.25+F9*0.25,0),ROUND(C9*0.6+F9*0.4,0))),IF(E9="",ROUND(C9*0.6+G9*0.4,0),"ungültige Eingaben")))</f>
        <v/>
      </c>
      <c r="I9" s="3" t="s">
        <v>45</v>
      </c>
    </row>
    <row r="10" spans="2:12" x14ac:dyDescent="0.25">
      <c r="B10" s="25" t="s">
        <v>39</v>
      </c>
      <c r="C10" s="9"/>
      <c r="D10" s="14"/>
      <c r="E10" s="60"/>
      <c r="F10" s="62"/>
      <c r="G10" s="9"/>
      <c r="H10" s="58" t="str">
        <f t="shared" ref="H10:H21" si="0">IF(C10="","",IF(G10="",IF(AND(F10="",E10=""),ROUND(C10,0),IF(E10&lt;&gt;"",ROUND(C10*0.5+E10*0.25+F10*0.25,0),ROUND(C10*0.6+F10*0.4,0))),IF(E10="",ROUND(C10*0.6+G10*0.4,0),"ungültige Eingaben")))</f>
        <v/>
      </c>
      <c r="I10" s="7" t="s">
        <v>45</v>
      </c>
      <c r="K10" s="41">
        <v>0</v>
      </c>
      <c r="L10" s="41" t="s">
        <v>37</v>
      </c>
    </row>
    <row r="11" spans="2:12" x14ac:dyDescent="0.25">
      <c r="B11" s="26" t="s">
        <v>7</v>
      </c>
      <c r="C11" s="10"/>
      <c r="D11" s="13"/>
      <c r="E11" s="16"/>
      <c r="F11" s="63"/>
      <c r="G11" s="67"/>
      <c r="H11" s="48" t="str">
        <f t="shared" si="0"/>
        <v/>
      </c>
      <c r="I11" s="3" t="s">
        <v>45</v>
      </c>
      <c r="K11" s="41">
        <v>1</v>
      </c>
      <c r="L11" s="41" t="s">
        <v>32</v>
      </c>
    </row>
    <row r="12" spans="2:12" x14ac:dyDescent="0.25">
      <c r="B12" s="25" t="s">
        <v>40</v>
      </c>
      <c r="C12" s="9"/>
      <c r="D12" s="14"/>
      <c r="E12" s="17"/>
      <c r="F12" s="64"/>
      <c r="G12" s="9"/>
      <c r="H12" s="58" t="str">
        <f t="shared" si="0"/>
        <v/>
      </c>
      <c r="I12" s="7" t="s">
        <v>45</v>
      </c>
      <c r="K12" s="41">
        <v>1.3</v>
      </c>
      <c r="L12" s="41" t="s">
        <v>30</v>
      </c>
    </row>
    <row r="13" spans="2:12" x14ac:dyDescent="0.25">
      <c r="B13" s="29" t="s">
        <v>27</v>
      </c>
      <c r="C13" s="12"/>
      <c r="D13" s="30"/>
      <c r="E13" s="31"/>
      <c r="F13" s="63"/>
      <c r="G13" s="67"/>
      <c r="H13" s="48" t="str">
        <f t="shared" si="0"/>
        <v/>
      </c>
      <c r="I13" s="3" t="s">
        <v>45</v>
      </c>
      <c r="K13" s="41">
        <v>1.5</v>
      </c>
      <c r="L13" s="41" t="s">
        <v>31</v>
      </c>
    </row>
    <row r="14" spans="2:12" x14ac:dyDescent="0.25">
      <c r="B14" s="27" t="s">
        <v>41</v>
      </c>
      <c r="C14" s="11"/>
      <c r="D14" s="36"/>
      <c r="E14" s="38"/>
      <c r="F14" s="65"/>
      <c r="G14" s="68"/>
      <c r="H14" s="59" t="str">
        <f t="shared" si="0"/>
        <v/>
      </c>
      <c r="I14" s="8" t="s">
        <v>45</v>
      </c>
      <c r="K14" s="41">
        <v>2.5</v>
      </c>
      <c r="L14" s="41" t="s">
        <v>33</v>
      </c>
    </row>
    <row r="15" spans="2:12" x14ac:dyDescent="0.25">
      <c r="B15" s="29" t="s">
        <v>4</v>
      </c>
      <c r="C15" s="12"/>
      <c r="D15" s="30"/>
      <c r="E15" s="16"/>
      <c r="F15" s="63"/>
      <c r="G15" s="67"/>
      <c r="H15" s="48" t="str">
        <f t="shared" si="0"/>
        <v/>
      </c>
      <c r="I15" s="3" t="s">
        <v>45</v>
      </c>
      <c r="K15" s="41">
        <v>3.5</v>
      </c>
      <c r="L15" s="41" t="s">
        <v>34</v>
      </c>
    </row>
    <row r="16" spans="2:12" x14ac:dyDescent="0.25">
      <c r="B16" s="25" t="s">
        <v>5</v>
      </c>
      <c r="C16" s="9"/>
      <c r="D16" s="50"/>
      <c r="E16" s="17"/>
      <c r="F16" s="64"/>
      <c r="G16" s="9"/>
      <c r="H16" s="58" t="str">
        <f t="shared" si="0"/>
        <v/>
      </c>
      <c r="I16" s="7" t="s">
        <v>45</v>
      </c>
      <c r="K16" s="41">
        <v>4</v>
      </c>
      <c r="L16" s="43" t="s">
        <v>35</v>
      </c>
    </row>
    <row r="17" spans="2:12" x14ac:dyDescent="0.25">
      <c r="B17" s="29" t="s">
        <v>6</v>
      </c>
      <c r="C17" s="12"/>
      <c r="D17" s="30"/>
      <c r="E17" s="31"/>
      <c r="F17" s="63"/>
      <c r="G17" s="67"/>
      <c r="H17" s="48" t="str">
        <f t="shared" si="0"/>
        <v/>
      </c>
      <c r="I17" s="4" t="s">
        <v>45</v>
      </c>
      <c r="L17" s="43"/>
    </row>
    <row r="18" spans="2:12" x14ac:dyDescent="0.25">
      <c r="B18" s="25" t="s">
        <v>8</v>
      </c>
      <c r="C18" s="9"/>
      <c r="D18" s="50"/>
      <c r="E18" s="17"/>
      <c r="F18" s="64"/>
      <c r="G18" s="9"/>
      <c r="H18" s="58" t="str">
        <f t="shared" si="0"/>
        <v/>
      </c>
      <c r="I18" s="7" t="s">
        <v>45</v>
      </c>
    </row>
    <row r="19" spans="2:12" x14ac:dyDescent="0.25">
      <c r="B19" s="29" t="s">
        <v>14</v>
      </c>
      <c r="C19" s="12"/>
      <c r="D19" s="30"/>
      <c r="E19" s="31"/>
      <c r="F19" s="63"/>
      <c r="G19" s="67"/>
      <c r="H19" s="48" t="str">
        <f t="shared" si="0"/>
        <v/>
      </c>
      <c r="I19" s="4" t="s">
        <v>45</v>
      </c>
    </row>
    <row r="20" spans="2:12" x14ac:dyDescent="0.25">
      <c r="B20" s="25" t="s">
        <v>9</v>
      </c>
      <c r="C20" s="9"/>
      <c r="D20" s="50"/>
      <c r="E20" s="17"/>
      <c r="F20" s="64"/>
      <c r="G20" s="9"/>
      <c r="H20" s="58" t="str">
        <f t="shared" si="0"/>
        <v/>
      </c>
      <c r="I20" s="7" t="s">
        <v>45</v>
      </c>
    </row>
    <row r="21" spans="2:12" x14ac:dyDescent="0.25">
      <c r="B21" s="51" t="s">
        <v>36</v>
      </c>
      <c r="C21" s="12"/>
      <c r="D21" s="30"/>
      <c r="E21" s="31"/>
      <c r="F21" s="66"/>
      <c r="G21" s="67"/>
      <c r="H21" s="48" t="str">
        <f t="shared" si="0"/>
        <v/>
      </c>
      <c r="I21" s="4" t="s">
        <v>45</v>
      </c>
    </row>
    <row r="22" spans="2:12" x14ac:dyDescent="0.25">
      <c r="B22" s="28"/>
      <c r="C22" s="83" t="str">
        <f>IF(OR(COUNTA(F9:F21)&lt;&gt;2,COUNTA(E9:E21)&lt;&gt;1),"Eingabe mündliche Prüfung nicht korrekt!",IF(COUNTIFS(E9:E21,"&gt;0",F9:F21,"&gt;0")=0,"Eingabe mündliche Prüfung zur Jahresarbeit prüfen!",""))</f>
        <v>Eingabe mündliche Prüfung nicht korrekt!</v>
      </c>
      <c r="D22" s="83"/>
      <c r="E22" s="83"/>
      <c r="F22" s="83"/>
      <c r="G22" s="22" t="s">
        <v>13</v>
      </c>
      <c r="H22" s="35">
        <f>IF(COUNTIF(H6:H21,"ungültige Eingaben")&gt;0,"Fehler",ROUND((SUM(H6:H8)*2+SUM(H9:H21))/(COUNT(H6:H21)+3),1))</f>
        <v>0</v>
      </c>
      <c r="I22" s="23" t="s">
        <v>43</v>
      </c>
    </row>
    <row r="23" spans="2:12" ht="28.5" customHeight="1" x14ac:dyDescent="0.25">
      <c r="B23" s="28"/>
      <c r="C23" s="81" t="str">
        <f>IF(COUNTA(D6:D8)&lt;&gt;3,"Eingabe schriftliche Prüfung nicht korrekt!","")</f>
        <v>Eingabe schriftliche Prüfung nicht korrekt!</v>
      </c>
      <c r="D23" s="81"/>
      <c r="E23" s="81"/>
      <c r="F23" s="82"/>
      <c r="G23" s="44" t="s">
        <v>29</v>
      </c>
      <c r="H23" s="45" t="str">
        <f>VLOOKUP(H22,$K$10:$L$16,2)</f>
        <v>Fehler</v>
      </c>
      <c r="I23" s="46" t="s">
        <v>42</v>
      </c>
    </row>
    <row r="24" spans="2:12" hidden="1" x14ac:dyDescent="0.25"/>
    <row r="25" spans="2:12" hidden="1" x14ac:dyDescent="0.25"/>
    <row r="26" spans="2:12" hidden="1" x14ac:dyDescent="0.25"/>
    <row r="27" spans="2:12" hidden="1" x14ac:dyDescent="0.25"/>
    <row r="28" spans="2:12" hidden="1" x14ac:dyDescent="0.25"/>
    <row r="29" spans="2:12" hidden="1" x14ac:dyDescent="0.25"/>
    <row r="30" spans="2:12" hidden="1" x14ac:dyDescent="0.25"/>
    <row r="31" spans="2:12" hidden="1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3:6" hidden="1" x14ac:dyDescent="0.25"/>
    <row r="50" spans="3:6" hidden="1" x14ac:dyDescent="0.25"/>
    <row r="51" spans="3:6" x14ac:dyDescent="0.25">
      <c r="C51" s="52"/>
      <c r="D51" s="52"/>
      <c r="E51" s="52"/>
      <c r="F51" s="52"/>
    </row>
    <row r="52" spans="3:6" x14ac:dyDescent="0.25"/>
    <row r="53" spans="3:6" x14ac:dyDescent="0.25"/>
    <row r="54" spans="3:6" x14ac:dyDescent="0.25"/>
    <row r="55" spans="3:6" x14ac:dyDescent="0.25"/>
  </sheetData>
  <sheetProtection sheet="1"/>
  <mergeCells count="7">
    <mergeCell ref="C23:F23"/>
    <mergeCell ref="C22:F22"/>
    <mergeCell ref="D1:F1"/>
    <mergeCell ref="E6:F6"/>
    <mergeCell ref="E7:F7"/>
    <mergeCell ref="E8:F8"/>
    <mergeCell ref="E5:F5"/>
  </mergeCells>
  <dataValidations xWindow="712" yWindow="342" count="4">
    <dataValidation type="decimal" allowBlank="1" showInputMessage="1" showErrorMessage="1" sqref="C28:C47">
      <formula1>1</formula1>
      <formula2>6</formula2>
    </dataValidation>
    <dataValidation type="list" allowBlank="1" showInputMessage="1" showErrorMessage="1" error="Nur ganze Zahlen eingeben" prompt="1,2,3,4,5,6" sqref="E31:F47 G28:G47 D28:D30">
      <mc:AlternateContent xmlns:x12ac="http://schemas.microsoft.com/office/spreadsheetml/2011/1/ac" xmlns:mc="http://schemas.openxmlformats.org/markup-compatibility/2006">
        <mc:Choice Requires="x12ac">
          <x12ac:list>"0,7","1,0","1,3","1,7","2,0","2,3","2,7","3,0","3,3","3,7","4,0","4,3","4,7","5,0","5,3","5,7","6,0"</x12ac:list>
        </mc:Choice>
        <mc:Fallback>
          <formula1>"0,7,1,0,1,3,1,7,2,0,2,3,2,7,3,0,3,3,3,7,4,0,4,3,4,7,5,0,5,3,5,7,6,0"</formula1>
        </mc:Fallback>
      </mc:AlternateContent>
    </dataValidation>
    <dataValidation type="decimal" allowBlank="1" showInputMessage="1" showErrorMessage="1" sqref="C6:C21">
      <formula1>0</formula1>
      <formula2>6</formula2>
    </dataValidation>
    <dataValidation type="list" allowBlank="1" showErrorMessage="1" error="Nur ganze Zahlen eingeben" prompt="1,2,3,4,5,6" sqref="D6:D8 E9:F21 G6:G21">
      <mc:AlternateContent xmlns:x12ac="http://schemas.microsoft.com/office/spreadsheetml/2011/1/ac" xmlns:mc="http://schemas.openxmlformats.org/markup-compatibility/2006">
        <mc:Choice Requires="x12ac">
          <x12ac:list>"0,7","1,0","1,3","1,7","2,0","2,3","2,7","3,0","3,3","3,7","4,0","4,3","4,7","5,0","5,3","5,7","6,0"</x12ac:list>
        </mc:Choice>
        <mc:Fallback>
          <formula1>"0,7,1,0,1,3,1,7,2,0,2,3,2,7,3,0,3,3,3,7,4,0,4,3,4,7,5,0,5,3,5,7,6,0"</formula1>
        </mc:Fallback>
      </mc:AlternateContent>
    </dataValidation>
  </dataValidation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3"/>
  <sheetViews>
    <sheetView workbookViewId="0">
      <selection activeCell="B4" sqref="B4"/>
    </sheetView>
  </sheetViews>
  <sheetFormatPr baseColWidth="10" defaultRowHeight="15" x14ac:dyDescent="0.25"/>
  <cols>
    <col min="2" max="2" width="32.7109375" customWidth="1"/>
  </cols>
  <sheetData>
    <row r="4" spans="2:9" ht="45" x14ac:dyDescent="0.25">
      <c r="B4" s="56" t="s">
        <v>15</v>
      </c>
      <c r="C4" s="56" t="s">
        <v>28</v>
      </c>
      <c r="D4" s="56" t="s">
        <v>2</v>
      </c>
      <c r="E4" s="56" t="s">
        <v>11</v>
      </c>
      <c r="F4" s="37" t="s">
        <v>3</v>
      </c>
      <c r="G4" s="56" t="s">
        <v>18</v>
      </c>
      <c r="H4" s="18" t="s">
        <v>19</v>
      </c>
      <c r="I4" s="47" t="s">
        <v>12</v>
      </c>
    </row>
    <row r="5" spans="2:9" x14ac:dyDescent="0.25">
      <c r="B5" s="24"/>
      <c r="C5" s="56" t="s">
        <v>23</v>
      </c>
      <c r="D5" s="56" t="s">
        <v>24</v>
      </c>
      <c r="E5" s="79" t="s">
        <v>38</v>
      </c>
      <c r="F5" s="80"/>
      <c r="G5" s="56" t="s">
        <v>25</v>
      </c>
      <c r="H5" s="18" t="s">
        <v>26</v>
      </c>
      <c r="I5" s="5"/>
    </row>
    <row r="6" spans="2:9" x14ac:dyDescent="0.25">
      <c r="B6" s="25" t="s">
        <v>0</v>
      </c>
      <c r="C6" s="9"/>
      <c r="D6" s="9"/>
      <c r="E6" s="73" t="s">
        <v>10</v>
      </c>
      <c r="F6" s="74"/>
      <c r="G6" s="9"/>
      <c r="H6" s="19" t="str">
        <f>IF(D6="","",ROUND(IF(G6&lt;&gt;"",C6*0.5+D6*0.3+G6*0.2,C6*0.6+D6*0.4),0))</f>
        <v/>
      </c>
      <c r="I6" s="7" t="s">
        <v>20</v>
      </c>
    </row>
    <row r="7" spans="2:9" x14ac:dyDescent="0.25">
      <c r="B7" s="26" t="s">
        <v>1</v>
      </c>
      <c r="C7" s="10"/>
      <c r="D7" s="10"/>
      <c r="E7" s="75" t="s">
        <v>10</v>
      </c>
      <c r="F7" s="76"/>
      <c r="G7" s="10"/>
      <c r="H7" s="20" t="str">
        <f>IF(D7="","",ROUND(IF(G7&lt;&gt;"",C7*0.5+D7*0.3+G7*0.2,C7*0.6+D7*0.4),0))</f>
        <v/>
      </c>
      <c r="I7" s="4" t="s">
        <v>20</v>
      </c>
    </row>
    <row r="8" spans="2:9" x14ac:dyDescent="0.25">
      <c r="B8" s="27" t="s">
        <v>17</v>
      </c>
      <c r="C8" s="11"/>
      <c r="D8" s="11"/>
      <c r="E8" s="77" t="s">
        <v>10</v>
      </c>
      <c r="F8" s="78"/>
      <c r="G8" s="11"/>
      <c r="H8" s="21" t="str">
        <f>IF(D8="","",ROUND(IF(G8&lt;&gt;"",C8*0.5+D8*0.3+G8*0.2,C8*0.6+D8*0.4),0))</f>
        <v/>
      </c>
      <c r="I8" s="8" t="s">
        <v>20</v>
      </c>
    </row>
    <row r="9" spans="2:9" x14ac:dyDescent="0.25">
      <c r="B9" s="26" t="s">
        <v>4</v>
      </c>
      <c r="C9" s="12"/>
      <c r="D9" s="54"/>
      <c r="E9" s="16"/>
      <c r="F9" s="2"/>
      <c r="G9" s="10"/>
      <c r="H9" s="48" t="str">
        <f>IF(C9="","",IF(G9="",IF(AND(F9="",E9=""),ROUND(C9,0),IF(E9&lt;&gt;"",ROUND(C9*0.7+E9*0.15+F9*0.15,0),ROUND(C9*0.7+F9*0.3,0))),IF(E9="",ROUND(C9*0.8+G9*0.2,0),"ungültige Eingaben")))</f>
        <v/>
      </c>
      <c r="I9" s="3" t="s">
        <v>21</v>
      </c>
    </row>
    <row r="10" spans="2:9" x14ac:dyDescent="0.25">
      <c r="B10" s="25" t="s">
        <v>5</v>
      </c>
      <c r="C10" s="9"/>
      <c r="D10" s="53"/>
      <c r="E10" s="17"/>
      <c r="F10" s="6"/>
      <c r="G10" s="9"/>
      <c r="H10" s="19" t="str">
        <f>IF(C10="","",IF(G10="",IF(AND(F10="",E10=""),ROUND(C10,0),IF(E10&lt;&gt;"",ROUND(C10*0.7+E10*0.15+F10*0.15,0),ROUND(C10*0.7+F10*0.3,0))),IF(E10="",ROUND(C10*0.8+G10*0.2,0),"ungültige Eingaben")))</f>
        <v/>
      </c>
      <c r="I10" s="7" t="s">
        <v>21</v>
      </c>
    </row>
    <row r="11" spans="2:9" x14ac:dyDescent="0.25">
      <c r="B11" s="26" t="s">
        <v>6</v>
      </c>
      <c r="C11" s="10"/>
      <c r="D11" s="54"/>
      <c r="E11" s="16"/>
      <c r="F11" s="2"/>
      <c r="G11" s="10"/>
      <c r="H11" s="20" t="str">
        <f>IF(C11="","",IF(G11="",IF(AND(F11="",E11=""),ROUND(C11,0),IF(E11&lt;&gt;"",ROUND(C11*0.7+E11*0.15+F11*0.15,0),ROUND(C11*0.7+F11*0.3,0))),IF(E11="",ROUND(C11*0.8+G11*0.2,0),"ungültige Eingaben")))</f>
        <v/>
      </c>
      <c r="I11" s="3" t="s">
        <v>21</v>
      </c>
    </row>
    <row r="12" spans="2:9" x14ac:dyDescent="0.25">
      <c r="B12" s="25" t="s">
        <v>7</v>
      </c>
      <c r="C12" s="9"/>
      <c r="D12" s="53"/>
      <c r="E12" s="17"/>
      <c r="F12" s="6"/>
      <c r="G12" s="9"/>
      <c r="H12" s="19" t="str">
        <f>IF(C12="","",IF(G12="",IF(AND(F12="",E12=""),ROUND(C12,0),IF(E12&lt;&gt;"",ROUND(C12*0.7+E12*0.15+F12*0.15,0),ROUND(C12*0.7+F12*0.3,0))),IF(E12="",ROUND(C12*0.8+G12*0.2,0),"ungültige Eingaben")))</f>
        <v/>
      </c>
      <c r="I12" s="7" t="s">
        <v>21</v>
      </c>
    </row>
    <row r="13" spans="2:9" x14ac:dyDescent="0.25">
      <c r="B13" s="29" t="s">
        <v>39</v>
      </c>
      <c r="C13" s="12"/>
      <c r="D13" s="30"/>
      <c r="E13" s="31"/>
      <c r="F13" s="32"/>
      <c r="G13" s="12"/>
      <c r="H13" s="33" t="str">
        <f>IF(C13="","",IF(G13="",IF(AND(F13="",E13=""),ROUND(C13,0),IF(E13&lt;&gt;"",ROUND(C13*0.7+E13*0.15+F13*0.15,0),ROUND(C13*0.7+F13*0.3,0))),IF(E13="",ROUND(C13*0.8+G13*0.2,0),"ungültige Eingaben")))</f>
        <v/>
      </c>
      <c r="I13" s="3" t="s">
        <v>21</v>
      </c>
    </row>
    <row r="14" spans="2:9" x14ac:dyDescent="0.25">
      <c r="B14" s="27" t="s">
        <v>16</v>
      </c>
      <c r="C14" s="11"/>
      <c r="D14" s="55"/>
      <c r="E14" s="38"/>
      <c r="F14" s="39"/>
      <c r="G14" s="11"/>
      <c r="H14" s="21" t="str">
        <f t="shared" ref="H14:H20" si="0">IF(C14="","",IF(G14="",IF(AND(F14="",E14=""),ROUND(C14,0),IF(E14&lt;&gt;"",ROUND(C14*0.7+E14*0.15+F14*0.15,0),ROUND(C14*0.7+F14*0.3,0))),IF(E14="",ROUND(C14*0.8+G14*0.2,0),"ungültige Eingaben")))</f>
        <v/>
      </c>
      <c r="I14" s="8" t="s">
        <v>21</v>
      </c>
    </row>
    <row r="15" spans="2:9" x14ac:dyDescent="0.25">
      <c r="B15" s="29" t="s">
        <v>40</v>
      </c>
      <c r="C15" s="12"/>
      <c r="D15" s="30"/>
      <c r="E15" s="16"/>
      <c r="F15" s="2"/>
      <c r="G15" s="12"/>
      <c r="H15" s="33" t="str">
        <f>IF(C15="","",IF(G15="",IF(AND(F15="",E15=""),ROUND(C15,0),IF(E15&lt;&gt;"",ROUND(C15*0.7+E15*0.15+F15*0.15,0),ROUND(C15*0.7+F15*0.3,0))),IF(E15="",ROUND(C15*0.8+G15*0.2,0),"ungültige Eingaben")))</f>
        <v/>
      </c>
      <c r="I15" s="3" t="s">
        <v>21</v>
      </c>
    </row>
    <row r="16" spans="2:9" x14ac:dyDescent="0.25">
      <c r="B16" s="25" t="s">
        <v>41</v>
      </c>
      <c r="C16" s="9"/>
      <c r="D16" s="53"/>
      <c r="E16" s="17"/>
      <c r="F16" s="6"/>
      <c r="G16" s="9"/>
      <c r="H16" s="19" t="str">
        <f>IF(C16="","",IF(G16="",IF(AND(F16="",E16=""),ROUND(C16,0),IF(E16&lt;&gt;"",ROUND(C16*0.7+E16*0.15+F16*0.15,0),ROUND(C16*0.7+F16*0.3,0))),IF(E16="",ROUND(C16*0.8+G16*0.2,0),"ungültige Eingaben")))</f>
        <v/>
      </c>
      <c r="I16" s="7" t="s">
        <v>21</v>
      </c>
    </row>
    <row r="17" spans="2:9" x14ac:dyDescent="0.25">
      <c r="B17" s="29" t="s">
        <v>27</v>
      </c>
      <c r="C17" s="12"/>
      <c r="D17" s="30"/>
      <c r="E17" s="31"/>
      <c r="F17" s="32"/>
      <c r="G17" s="12"/>
      <c r="H17" s="33" t="str">
        <f t="shared" si="0"/>
        <v/>
      </c>
      <c r="I17" s="4" t="s">
        <v>21</v>
      </c>
    </row>
    <row r="18" spans="2:9" x14ac:dyDescent="0.25">
      <c r="B18" s="25" t="s">
        <v>8</v>
      </c>
      <c r="C18" s="9"/>
      <c r="D18" s="53"/>
      <c r="E18" s="17"/>
      <c r="F18" s="6"/>
      <c r="G18" s="9"/>
      <c r="H18" s="19" t="str">
        <f t="shared" si="0"/>
        <v/>
      </c>
      <c r="I18" s="7" t="s">
        <v>21</v>
      </c>
    </row>
    <row r="19" spans="2:9" x14ac:dyDescent="0.25">
      <c r="B19" s="29" t="s">
        <v>14</v>
      </c>
      <c r="C19" s="12"/>
      <c r="D19" s="30"/>
      <c r="E19" s="31"/>
      <c r="F19" s="32"/>
      <c r="G19" s="12"/>
      <c r="H19" s="33" t="str">
        <f t="shared" si="0"/>
        <v/>
      </c>
      <c r="I19" s="4" t="s">
        <v>21</v>
      </c>
    </row>
    <row r="20" spans="2:9" x14ac:dyDescent="0.25">
      <c r="B20" s="25" t="s">
        <v>9</v>
      </c>
      <c r="C20" s="9"/>
      <c r="D20" s="53"/>
      <c r="E20" s="17"/>
      <c r="F20" s="6"/>
      <c r="G20" s="9"/>
      <c r="H20" s="19" t="str">
        <f t="shared" si="0"/>
        <v/>
      </c>
      <c r="I20" s="7" t="s">
        <v>21</v>
      </c>
    </row>
    <row r="21" spans="2:9" x14ac:dyDescent="0.25">
      <c r="B21" s="51" t="s">
        <v>36</v>
      </c>
      <c r="C21" s="12"/>
      <c r="D21" s="30"/>
      <c r="E21" s="31"/>
      <c r="F21" s="32"/>
      <c r="G21" s="12"/>
      <c r="H21" s="33" t="str">
        <f>IF(C21="","",IF(G21="",IF(AND(F21="",E21=""),ROUND(C21,0),IF(E21&lt;&gt;"",ROUND(C21*0.7+E21*0.15+F21*0.15,0),ROUND(C21*0.7+F21*0.3,0))),IF(E21="",ROUND(C21*0.8+G21*0.2,0),"ungültige Eingaben")))</f>
        <v/>
      </c>
      <c r="I21" s="4" t="s">
        <v>21</v>
      </c>
    </row>
    <row r="22" spans="2:9" x14ac:dyDescent="0.25">
      <c r="B22" s="28"/>
      <c r="C22" s="83" t="str">
        <f>IF(OR(COUNTA(F9:F21)&lt;&gt;2,COUNTA(E9:E21)&lt;&gt;1),"Eingabe mündliche Prüfung nicht korrekt!",IF(COUNTIFS(E9:E21,"&gt;0",F9:F21,"&gt;0")=0,"Eingabe mündliche Prüfung zur Jahresarbeit prüfen!",""))</f>
        <v>Eingabe mündliche Prüfung nicht korrekt!</v>
      </c>
      <c r="D22" s="83"/>
      <c r="E22" s="83"/>
      <c r="F22" s="83"/>
      <c r="G22" s="22" t="s">
        <v>13</v>
      </c>
      <c r="H22" s="35">
        <f>IF(COUNTIF(H6:H21,"ungültige Eingaben")&gt;0,"Fehler",ROUND((SUM(H6:H8)*2+SUM(H9:H21))/(COUNT(H6:H21)+3),1))</f>
        <v>0</v>
      </c>
      <c r="I22" s="23" t="s">
        <v>22</v>
      </c>
    </row>
    <row r="23" spans="2:9" x14ac:dyDescent="0.25">
      <c r="B23" s="28"/>
      <c r="C23" s="81" t="str">
        <f>IF(COUNTA(D6:D8)&lt;&gt;3,"Eingabe schriftliche Prüfung nicht korrekt!","")</f>
        <v>Eingabe schriftliche Prüfung nicht korrekt!</v>
      </c>
      <c r="D23" s="81"/>
      <c r="E23" s="81"/>
      <c r="F23" s="82"/>
      <c r="G23" s="44" t="s">
        <v>29</v>
      </c>
      <c r="H23" s="45" t="e">
        <f>VLOOKUP(H22,$K$10:$L$16,2)</f>
        <v>#N/A</v>
      </c>
      <c r="I23" s="46" t="s">
        <v>22</v>
      </c>
    </row>
  </sheetData>
  <mergeCells count="6">
    <mergeCell ref="C23:F23"/>
    <mergeCell ref="E5:F5"/>
    <mergeCell ref="E6:F6"/>
    <mergeCell ref="E7:F7"/>
    <mergeCell ref="E8:F8"/>
    <mergeCell ref="C22:F22"/>
  </mergeCells>
  <dataValidations count="2">
    <dataValidation type="decimal" allowBlank="1" showInputMessage="1" showErrorMessage="1" sqref="C6:C21">
      <formula1>0</formula1>
      <formula2>6</formula2>
    </dataValidation>
    <dataValidation type="list" allowBlank="1" showInputMessage="1" showErrorMessage="1" error="Nur ganze Zahlen eingeben" prompt="1,2,3,4,5,6" sqref="D6:D8 E9:F21 G6:G21">
      <formula1>"1,2,3,4,5,6"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 Abschlussnote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2022-05-02T06:01:30Z</dcterms:modified>
</cp:coreProperties>
</file>